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Лист1!$A$7:$AE$17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Лист1!$A$23:$Q$25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7" i="1"/>
  <c r="O8"/>
  <c r="N8"/>
  <c r="O9" l="1"/>
  <c r="O10"/>
  <c r="O11"/>
  <c r="O12"/>
  <c r="O13"/>
  <c r="O14"/>
  <c r="O15"/>
  <c r="O16"/>
  <c r="O7"/>
  <c r="N17" l="1"/>
  <c r="B16"/>
  <c r="B15"/>
  <c r="B14"/>
  <c r="B13"/>
  <c r="B12"/>
  <c r="B11"/>
  <c r="B10"/>
  <c r="B9"/>
  <c r="B8"/>
  <c r="B7"/>
  <c r="B5" i="2"/>
  <c r="D36" i="1"/>
  <c r="D35"/>
  <c r="D34"/>
  <c r="E29"/>
  <c r="E28"/>
</calcChain>
</file>

<file path=xl/sharedStrings.xml><?xml version="1.0" encoding="utf-8"?>
<sst xmlns="http://schemas.openxmlformats.org/spreadsheetml/2006/main" count="107" uniqueCount="84">
  <si>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</si>
  <si>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</si>
  <si>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</si>
  <si>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</si>
  <si>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</si>
  <si>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</si>
  <si>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</si>
  <si>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</si>
  <si>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</si>
  <si>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</si>
  <si>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</si>
  <si>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</si>
  <si>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</si>
  <si>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</si>
  <si>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</si>
  <si>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</si>
  <si>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</si>
  <si>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</si>
  <si>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</si>
  <si>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</si>
  <si>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</si>
  <si>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</si>
  <si>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</si>
  <si>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</si>
  <si>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</si>
  <si>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</si>
  <si>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</si>
  <si>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</si>
  <si>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</si>
  <si>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</si>
  <si>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</si>
  <si>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</si>
  <si>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</si>
  <si>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</si>
  <si>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</si>
  <si>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</si>
  <si>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зажимов поддерживающих, троссовых,натягивающих, крюков, кронштейнов</t>
  </si>
  <si>
    <t>Исмагилов Р.А., тел. (347)221-56-53, эл.почта:</t>
  </si>
  <si>
    <t>(347)221-56-53</t>
  </si>
  <si>
    <t/>
  </si>
  <si>
    <t xml:space="preserve"> Мухамадеев  Алексей  т.8/347/2215587</t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</si>
  <si>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</si>
  <si>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</si>
  <si>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</si>
  <si>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</si>
  <si>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1.5</t>
  </si>
  <si>
    <t>39214</t>
  </si>
  <si>
    <t>ЗАЖИМ НАТЯЖНОЙ AC 68</t>
  </si>
  <si>
    <t>Зажим натяжной АС-68, для кабеля типа "8"</t>
  </si>
  <si>
    <t>шт</t>
  </si>
  <si>
    <t>39211</t>
  </si>
  <si>
    <t>ЗАЖИМ НАТЯЖНОЙ АС35</t>
  </si>
  <si>
    <t>37670</t>
  </si>
  <si>
    <t>ЗАЖИМ ПОДДЕРЖИВАЮЩИЙ ПСО-12,8П-11</t>
  </si>
  <si>
    <t>39212</t>
  </si>
  <si>
    <t>ЗАЖИМ ПОДДЕРЖИВАЮЩИЙ SC 30/34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</si>
  <si>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</si>
  <si>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</si>
  <si>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</si>
  <si>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40514</t>
  </si>
  <si>
    <t>ЗАЖИМ ТРОССОВЫЙ N5</t>
  </si>
  <si>
    <t>41971</t>
  </si>
  <si>
    <t>ЗАЖИМ НАТЯЖНОЙ ACADSS10</t>
  </si>
  <si>
    <t>42123</t>
  </si>
  <si>
    <t>ЗАЖИМ НАТЯЖНОЙ СПИРАЛЬНЫЙ НСО-8</t>
  </si>
  <si>
    <t>42165</t>
  </si>
  <si>
    <t>ЗАЖИМ НАТЯЖНОЙ НСО-12,8П-14(17)</t>
  </si>
  <si>
    <t>42448</t>
  </si>
  <si>
    <t>ЗАЖИМ АНКЕРНЫЙ (ВИНТОВОЙ) ЗМК 1</t>
  </si>
  <si>
    <t>Для крепления малопарных (до 4-х пар) цифровых кабелей с вынесенным тросом (возможность крепления до 2-х кабелей).</t>
  </si>
  <si>
    <t>1 Паспорт  изделия</t>
  </si>
  <si>
    <t>2 Сертификаты качества</t>
  </si>
  <si>
    <t>3 Гарантийные обязательства - 12 месяцев</t>
  </si>
  <si>
    <t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силовымм элементом (тросом) на пролетах до 110 м. Диаметр троса по изоляции 3-5мм.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</si>
  <si>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</si>
  <si>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Поддерживающий зажим  для оптических кабелей с вынесенным стальным или из сплава алюминия несущим тросом (тип "8"). Поддерживающий зажим SC 30/34 состоит из двух стальных оцинкованных пластин с вставками из ультрафиолетостойкого термопластика, с двумя каннавками, позволяющими крепить кабель типа «8» с диаметром несущего троса по изоляции от 4 до 9мм (4-5мм в малой канавке и 6-9мм в большой). Устойчивость к вертикальному растяжению 5кН.</t>
  </si>
  <si>
    <t>Зажимы троса плоские симплекс широко используются в строительстве и не только. Их применяют для того чтобы скрепить, нарастить и создать петли тросов в оплетке или оцинкованных канатов диаметром 5мм. Зажимы позволяют создать прочное и надежное соединение,, выдерживающее внешние воздействия.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</si>
  <si>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клиньеев и гибкой петли.</t>
  </si>
  <si>
    <t>Зажимы натяжные спиральные типа НСО предназначены для анкерного крепления соответственно самонесущих диэлектрических оптических кабелей связи (ОКСН) и грозозащитных тросов со встроенным оптическим кабелем (ОКГТ), монтируемых на опорах воздушных линий элекктропередач 35-110 кВ</t>
  </si>
  <si>
    <t>Предназначены для анкерного крепления самонесущих 
неметаллических оптических кабелей (ОКСН) с длиной 
пролета до 110 м на опорах воздушных ЛЭП, линий связи, 
городского электрохозяйства (уличного освещения, назем-
ного электротранспорта), элементах зданиий и сооружений</t>
  </si>
  <si>
    <t>Приложение 1.1</t>
  </si>
  <si>
    <t xml:space="preserve"> г. Уфа, ул. Каспийская, д.14; Мухаметшина З.Р. 89018173671</t>
  </si>
  <si>
    <t>Предельная сумма лота составляет 3910774,81     руб. с НДС.</t>
  </si>
  <si>
    <t>1кв: до 25 марта2015; 2кв: до 20 апреля 2015; 3кв: до 10 июня 2015; 4кв: до 1сентября 2015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</si>
</sst>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36"/>
  <sheetViews>
    <sheetView tabSelected="1" view="pageBreakPreview" zoomScale="60" workbookViewId="0">
      <selection activeCell="B36" sqref="B36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>
      <c r="P1" s="20" t="s">
        <v>80</v>
      </c>
    </row>
    <row r="2" spans="1:31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31">
      <c r="B3" t="s">
        <v>25</v>
      </c>
      <c r="C3" s="11" t="s">
        <v>36</v>
      </c>
      <c r="D3" s="25"/>
      <c r="E3" s="25"/>
      <c r="F3" s="24" t="s">
        <v>44</v>
      </c>
      <c r="H3" s="24"/>
      <c r="P3" s="20"/>
      <c r="Q3" s="3"/>
    </row>
    <row r="4" spans="1:31" s="12" customFormat="1">
      <c r="B4" s="43" t="s">
        <v>0</v>
      </c>
      <c r="C4" s="46" t="s">
        <v>30</v>
      </c>
      <c r="D4" s="43" t="s">
        <v>14</v>
      </c>
      <c r="E4" s="46" t="s">
        <v>31</v>
      </c>
      <c r="F4" s="43" t="s">
        <v>1</v>
      </c>
      <c r="G4" s="43" t="s">
        <v>13</v>
      </c>
      <c r="H4" s="45" t="s">
        <v>15</v>
      </c>
      <c r="I4" s="45"/>
      <c r="J4" s="45"/>
      <c r="K4" s="45"/>
      <c r="L4" s="45"/>
      <c r="M4" s="50" t="s">
        <v>21</v>
      </c>
      <c r="N4" s="48" t="s">
        <v>22</v>
      </c>
      <c r="O4" s="44" t="s">
        <v>24</v>
      </c>
      <c r="P4" s="43" t="s">
        <v>2</v>
      </c>
      <c r="Q4" s="13"/>
    </row>
    <row r="5" spans="1:31" s="14" customFormat="1" ht="64.5" customHeight="1">
      <c r="B5" s="43"/>
      <c r="C5" s="47"/>
      <c r="D5" s="43"/>
      <c r="E5" s="47"/>
      <c r="F5" s="43"/>
      <c r="G5" s="43"/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51"/>
      <c r="N5" s="49"/>
      <c r="O5" s="44"/>
      <c r="P5" s="43"/>
    </row>
    <row r="6" spans="1:31" s="12" customFormat="1">
      <c r="B6" s="15">
        <v>1</v>
      </c>
      <c r="C6" s="27">
        <v>2</v>
      </c>
      <c r="D6" s="15">
        <v>3</v>
      </c>
      <c r="E6" s="28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66" customHeight="1">
      <c r="A7" s="11"/>
      <c r="B7" s="6">
        <f t="shared" ref="B7:B16" si="0">ROW()-6</f>
        <v>1</v>
      </c>
      <c r="C7" s="6" t="s">
        <v>46</v>
      </c>
      <c r="D7" s="1" t="s">
        <v>47</v>
      </c>
      <c r="E7" s="1"/>
      <c r="F7" s="1" t="s">
        <v>48</v>
      </c>
      <c r="G7" s="4" t="s">
        <v>49</v>
      </c>
      <c r="H7" s="26">
        <v>0</v>
      </c>
      <c r="I7" s="26">
        <v>800</v>
      </c>
      <c r="J7" s="26">
        <v>0</v>
      </c>
      <c r="K7" s="26">
        <v>0</v>
      </c>
      <c r="L7" s="26">
        <v>800</v>
      </c>
      <c r="M7" s="5">
        <v>170.67</v>
      </c>
      <c r="N7" s="5">
        <v>136536</v>
      </c>
      <c r="O7" s="5">
        <f>N7*1.18</f>
        <v>161112.47999999998</v>
      </c>
      <c r="P7" s="1" t="s">
        <v>81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210">
      <c r="A8" s="11"/>
      <c r="B8" s="6">
        <f t="shared" si="0"/>
        <v>2</v>
      </c>
      <c r="C8" s="6" t="s">
        <v>50</v>
      </c>
      <c r="D8" s="1" t="s">
        <v>51</v>
      </c>
      <c r="E8" s="1"/>
      <c r="F8" s="1" t="s">
        <v>73</v>
      </c>
      <c r="G8" s="4" t="s">
        <v>49</v>
      </c>
      <c r="H8" s="26">
        <v>3649</v>
      </c>
      <c r="I8" s="33">
        <v>9637</v>
      </c>
      <c r="J8" s="26">
        <v>960</v>
      </c>
      <c r="K8" s="26">
        <v>160</v>
      </c>
      <c r="L8" s="33">
        <v>14406</v>
      </c>
      <c r="M8" s="5">
        <v>114.76</v>
      </c>
      <c r="N8" s="5">
        <f>L8*M8</f>
        <v>1653232.56</v>
      </c>
      <c r="O8" s="5">
        <f>N8*1.18</f>
        <v>1950814.4208</v>
      </c>
      <c r="P8" s="1" t="s">
        <v>81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270">
      <c r="B9" s="6">
        <f t="shared" si="0"/>
        <v>3</v>
      </c>
      <c r="C9" s="6" t="s">
        <v>52</v>
      </c>
      <c r="D9" s="1" t="s">
        <v>53</v>
      </c>
      <c r="E9" s="1"/>
      <c r="F9" s="1" t="s">
        <v>74</v>
      </c>
      <c r="G9" s="4" t="s">
        <v>49</v>
      </c>
      <c r="H9" s="26">
        <v>60</v>
      </c>
      <c r="I9" s="26">
        <v>60</v>
      </c>
      <c r="J9" s="26">
        <v>52</v>
      </c>
      <c r="K9" s="26">
        <v>32</v>
      </c>
      <c r="L9" s="26">
        <v>204</v>
      </c>
      <c r="M9" s="5">
        <v>260.12</v>
      </c>
      <c r="N9" s="5">
        <v>53064.480000000003</v>
      </c>
      <c r="O9" s="5">
        <f t="shared" ref="O9:O16" si="1">N9*1.18</f>
        <v>62616.0864</v>
      </c>
      <c r="P9" s="1" t="s">
        <v>81</v>
      </c>
    </row>
    <row r="10" spans="1:31" s="11" customFormat="1" ht="285">
      <c r="B10" s="6">
        <f t="shared" si="0"/>
        <v>4</v>
      </c>
      <c r="C10" s="6" t="s">
        <v>54</v>
      </c>
      <c r="D10" s="1" t="s">
        <v>55</v>
      </c>
      <c r="E10" s="1"/>
      <c r="F10" s="1" t="s">
        <v>75</v>
      </c>
      <c r="G10" s="4" t="s">
        <v>49</v>
      </c>
      <c r="H10" s="26">
        <v>346</v>
      </c>
      <c r="I10" s="26">
        <v>2453</v>
      </c>
      <c r="J10" s="26">
        <v>20</v>
      </c>
      <c r="K10" s="26">
        <v>0</v>
      </c>
      <c r="L10" s="26">
        <v>2819</v>
      </c>
      <c r="M10" s="5">
        <v>210</v>
      </c>
      <c r="N10" s="5">
        <v>591990</v>
      </c>
      <c r="O10" s="5">
        <f t="shared" si="1"/>
        <v>698548.2</v>
      </c>
      <c r="P10" s="1" t="s">
        <v>81</v>
      </c>
    </row>
    <row r="11" spans="1:31" ht="90">
      <c r="A11" s="11"/>
      <c r="B11" s="6">
        <f t="shared" si="0"/>
        <v>5</v>
      </c>
      <c r="C11" s="6" t="s">
        <v>56</v>
      </c>
      <c r="D11" s="1" t="s">
        <v>57</v>
      </c>
      <c r="E11" s="1"/>
      <c r="F11" s="1" t="s">
        <v>58</v>
      </c>
      <c r="G11" s="4" t="s">
        <v>49</v>
      </c>
      <c r="H11" s="26">
        <v>1528</v>
      </c>
      <c r="I11" s="26">
        <v>1070</v>
      </c>
      <c r="J11" s="26">
        <v>732</v>
      </c>
      <c r="K11" s="26">
        <v>0</v>
      </c>
      <c r="L11" s="26">
        <v>3330</v>
      </c>
      <c r="M11" s="5">
        <v>236.26</v>
      </c>
      <c r="N11" s="5">
        <v>786745.8</v>
      </c>
      <c r="O11" s="5">
        <f t="shared" si="1"/>
        <v>928360.04399999999</v>
      </c>
      <c r="P11" s="1" t="s">
        <v>81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210">
      <c r="A12" s="11"/>
      <c r="B12" s="6">
        <f t="shared" si="0"/>
        <v>6</v>
      </c>
      <c r="C12" s="6" t="s">
        <v>59</v>
      </c>
      <c r="D12" s="1" t="s">
        <v>60</v>
      </c>
      <c r="E12" s="1"/>
      <c r="F12" s="1" t="s">
        <v>76</v>
      </c>
      <c r="G12" s="4" t="s">
        <v>49</v>
      </c>
      <c r="H12" s="26">
        <v>3612</v>
      </c>
      <c r="I12" s="26">
        <v>3462</v>
      </c>
      <c r="J12" s="26">
        <v>80</v>
      </c>
      <c r="K12" s="26">
        <v>0</v>
      </c>
      <c r="L12" s="26">
        <v>7154</v>
      </c>
      <c r="M12" s="5">
        <v>3.01</v>
      </c>
      <c r="N12" s="5">
        <v>21533.54</v>
      </c>
      <c r="O12" s="5">
        <f t="shared" si="1"/>
        <v>25409.5772</v>
      </c>
      <c r="P12" s="1" t="s">
        <v>81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80">
      <c r="A13" s="11"/>
      <c r="B13" s="6">
        <f t="shared" si="0"/>
        <v>7</v>
      </c>
      <c r="C13" s="6" t="s">
        <v>61</v>
      </c>
      <c r="D13" s="1" t="s">
        <v>62</v>
      </c>
      <c r="E13" s="1"/>
      <c r="F13" s="1" t="s">
        <v>77</v>
      </c>
      <c r="G13" s="4" t="s">
        <v>49</v>
      </c>
      <c r="H13" s="26">
        <v>25</v>
      </c>
      <c r="I13" s="26">
        <v>25</v>
      </c>
      <c r="J13" s="26">
        <v>0</v>
      </c>
      <c r="K13" s="26">
        <v>0</v>
      </c>
      <c r="L13" s="26">
        <v>50</v>
      </c>
      <c r="M13" s="5">
        <v>399</v>
      </c>
      <c r="N13" s="5">
        <v>19950</v>
      </c>
      <c r="O13" s="5">
        <f t="shared" si="1"/>
        <v>23541</v>
      </c>
      <c r="P13" s="1" t="s">
        <v>81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ht="195">
      <c r="A14" s="11"/>
      <c r="B14" s="6">
        <f t="shared" si="0"/>
        <v>8</v>
      </c>
      <c r="C14" s="6" t="s">
        <v>63</v>
      </c>
      <c r="D14" s="1" t="s">
        <v>64</v>
      </c>
      <c r="E14" s="1"/>
      <c r="F14" s="1" t="s">
        <v>78</v>
      </c>
      <c r="G14" s="4" t="s">
        <v>49</v>
      </c>
      <c r="H14" s="26">
        <v>0</v>
      </c>
      <c r="I14" s="26">
        <v>0</v>
      </c>
      <c r="J14" s="26">
        <v>2</v>
      </c>
      <c r="K14" s="26">
        <v>0</v>
      </c>
      <c r="L14" s="26">
        <v>2</v>
      </c>
      <c r="M14" s="5">
        <v>365.94</v>
      </c>
      <c r="N14" s="5">
        <v>731.88</v>
      </c>
      <c r="O14" s="5">
        <f t="shared" si="1"/>
        <v>863.61839999999995</v>
      </c>
      <c r="P14" s="1" t="s">
        <v>81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ht="180">
      <c r="A15" s="11"/>
      <c r="B15" s="6">
        <f t="shared" si="0"/>
        <v>9</v>
      </c>
      <c r="C15" s="6" t="s">
        <v>65</v>
      </c>
      <c r="D15" s="1" t="s">
        <v>66</v>
      </c>
      <c r="E15" s="1"/>
      <c r="F15" s="1" t="s">
        <v>79</v>
      </c>
      <c r="G15" s="4" t="s">
        <v>49</v>
      </c>
      <c r="H15" s="26">
        <v>34</v>
      </c>
      <c r="I15" s="26">
        <v>30</v>
      </c>
      <c r="J15" s="26">
        <v>24</v>
      </c>
      <c r="K15" s="26">
        <v>16</v>
      </c>
      <c r="L15" s="26">
        <v>104</v>
      </c>
      <c r="M15" s="5">
        <v>449.61</v>
      </c>
      <c r="N15" s="5">
        <v>46759.44</v>
      </c>
      <c r="O15" s="5">
        <f t="shared" si="1"/>
        <v>55176.139199999998</v>
      </c>
      <c r="P15" s="1" t="s">
        <v>81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E15" s="11"/>
    </row>
    <row r="16" spans="1:31" s="11" customFormat="1" ht="75">
      <c r="B16" s="6">
        <f t="shared" si="0"/>
        <v>10</v>
      </c>
      <c r="C16" s="6" t="s">
        <v>67</v>
      </c>
      <c r="D16" s="1" t="s">
        <v>68</v>
      </c>
      <c r="E16" s="1"/>
      <c r="F16" s="1" t="s">
        <v>69</v>
      </c>
      <c r="G16" s="4" t="s">
        <v>49</v>
      </c>
      <c r="H16" s="26">
        <v>0</v>
      </c>
      <c r="I16" s="26">
        <v>26</v>
      </c>
      <c r="J16" s="26">
        <v>0</v>
      </c>
      <c r="K16" s="26">
        <v>0</v>
      </c>
      <c r="L16" s="26">
        <v>26</v>
      </c>
      <c r="M16" s="5">
        <v>141.24</v>
      </c>
      <c r="N16" s="5">
        <v>3672.24</v>
      </c>
      <c r="O16" s="5">
        <f t="shared" si="1"/>
        <v>4333.2431999999999</v>
      </c>
      <c r="P16" s="1" t="s">
        <v>81</v>
      </c>
    </row>
    <row r="17" spans="1:31" s="11" customFormat="1">
      <c r="B17" s="17"/>
      <c r="C17" s="19"/>
      <c r="D17" s="18"/>
      <c r="E17" s="18"/>
      <c r="F17" s="18"/>
      <c r="G17" s="19"/>
      <c r="H17" s="19"/>
      <c r="I17" s="19"/>
      <c r="J17" s="19"/>
      <c r="K17" s="19"/>
      <c r="L17" s="19"/>
      <c r="M17" s="22"/>
      <c r="N17" s="23">
        <f>SUM($N$7:$N$16)</f>
        <v>3314215.94</v>
      </c>
      <c r="O17" s="23">
        <f>SUM(O7:O16)</f>
        <v>3910774.8091999996</v>
      </c>
      <c r="P17" s="2"/>
    </row>
    <row r="18" spans="1:31">
      <c r="A18" s="11"/>
      <c r="B18" s="16"/>
      <c r="C18" s="16"/>
      <c r="D18" s="2"/>
      <c r="E18" s="2"/>
      <c r="F18" s="2"/>
      <c r="G18" s="16"/>
      <c r="H18" s="16"/>
      <c r="I18" s="16"/>
      <c r="J18" s="16"/>
      <c r="K18" s="16"/>
      <c r="L18" s="16"/>
      <c r="M18" s="16"/>
      <c r="N18" s="16" t="s">
        <v>23</v>
      </c>
      <c r="O18" s="21">
        <v>620995.86</v>
      </c>
      <c r="P18" s="2"/>
      <c r="Q18" s="11"/>
      <c r="R18" s="11"/>
      <c r="S18" s="11"/>
      <c r="T18" s="11"/>
      <c r="U18" s="11"/>
      <c r="V18" s="11"/>
      <c r="W18" s="11"/>
      <c r="X18" s="11"/>
      <c r="Y18" s="11"/>
      <c r="Z18" s="11"/>
      <c r="AE18" s="11"/>
    </row>
    <row r="19" spans="1:31" ht="19.5" customHeight="1">
      <c r="A19" s="11"/>
      <c r="B19" s="40" t="s">
        <v>82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11"/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1:31" s="11" customFormat="1" ht="19.5" customHeight="1">
      <c r="A20"/>
      <c r="B20" s="40" t="s">
        <v>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/>
      <c r="R20"/>
      <c r="S20"/>
      <c r="T20"/>
      <c r="U20"/>
      <c r="V20"/>
      <c r="W20"/>
      <c r="X20"/>
      <c r="Y20"/>
      <c r="Z20"/>
      <c r="AE20"/>
    </row>
    <row r="21" spans="1:31">
      <c r="B21" s="41" t="s">
        <v>4</v>
      </c>
      <c r="C21" s="41"/>
      <c r="D21" s="41"/>
      <c r="E21" s="34" t="s">
        <v>83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</row>
    <row r="22" spans="1:31" s="11" customFormat="1" ht="32.1" customHeight="1">
      <c r="A22"/>
      <c r="B22" s="41" t="s">
        <v>5</v>
      </c>
      <c r="C22" s="41"/>
      <c r="D22" s="41"/>
      <c r="E22" s="37" t="s">
        <v>9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9"/>
      <c r="Q22" s="2"/>
      <c r="R22" s="2"/>
      <c r="S22" s="2"/>
      <c r="T22" s="2"/>
      <c r="U22" s="2"/>
      <c r="V22" s="2"/>
      <c r="W22"/>
      <c r="X22"/>
      <c r="Y22"/>
      <c r="Z22"/>
      <c r="AE22"/>
    </row>
    <row r="23" spans="1:31" ht="15" customHeight="1">
      <c r="A23" s="11"/>
      <c r="B23" s="41" t="s">
        <v>6</v>
      </c>
      <c r="C23" s="41"/>
      <c r="D23" s="41"/>
      <c r="E23" s="34" t="s">
        <v>70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11"/>
    </row>
    <row r="24" spans="1:31" ht="15" customHeight="1">
      <c r="A24" s="11"/>
      <c r="B24" s="41"/>
      <c r="C24" s="41"/>
      <c r="D24" s="41"/>
      <c r="E24" s="34" t="s">
        <v>71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11"/>
    </row>
    <row r="25" spans="1:31" ht="15" customHeight="1">
      <c r="A25" s="11"/>
      <c r="B25" s="41"/>
      <c r="C25" s="41"/>
      <c r="D25" s="41"/>
      <c r="E25" s="34" t="s">
        <v>72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11"/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>
      <c r="A26" s="11"/>
      <c r="B26" s="52" t="s">
        <v>27</v>
      </c>
      <c r="C26" s="53"/>
      <c r="D26" s="54"/>
      <c r="E26" s="34" t="s">
        <v>26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11"/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>
      <c r="A27" s="11"/>
      <c r="B27" s="52" t="s">
        <v>28</v>
      </c>
      <c r="C27" s="53"/>
      <c r="D27" s="54"/>
      <c r="E27" s="34" t="s">
        <v>29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6"/>
      <c r="Q27" s="11"/>
    </row>
    <row r="28" spans="1:31">
      <c r="B28" s="41" t="s">
        <v>7</v>
      </c>
      <c r="C28" s="41"/>
      <c r="D28" s="41"/>
      <c r="E28" s="34" t="str">
        <f>Query2_KURATOR</f>
        <v>Исмагилов Р.А., тел. (347)221-56-53, эл.почта: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6"/>
    </row>
    <row r="29" spans="1:31">
      <c r="B29" s="41" t="s">
        <v>8</v>
      </c>
      <c r="C29" s="41"/>
      <c r="D29" s="41"/>
      <c r="E29" s="34" t="str">
        <f>Query2_NPO</f>
        <v xml:space="preserve"> Мухамадеев  Алексей  т.8/347/2215587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/>
      <c r="R29" s="11"/>
      <c r="S29" s="11"/>
      <c r="T29" s="11"/>
      <c r="U29" s="11"/>
      <c r="V29" s="11"/>
      <c r="W29" s="11"/>
      <c r="X29" s="11"/>
      <c r="Y29" s="11"/>
      <c r="Z29" s="11"/>
      <c r="AE29" s="11"/>
    </row>
    <row r="30" spans="1:31">
      <c r="A30" s="11"/>
      <c r="B30" s="29"/>
      <c r="C30" s="29"/>
      <c r="D30" s="29"/>
      <c r="E30" s="29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11"/>
    </row>
    <row r="31" spans="1:31">
      <c r="B31" s="11" t="s">
        <v>32</v>
      </c>
      <c r="R31" s="11"/>
      <c r="S31" s="11"/>
      <c r="T31" s="11"/>
      <c r="U31" s="11"/>
      <c r="V31" s="11"/>
      <c r="W31" s="11"/>
      <c r="X31" s="11"/>
      <c r="Y31" s="11"/>
      <c r="Z31" s="11"/>
      <c r="AE31" s="11"/>
    </row>
    <row r="32" spans="1:31">
      <c r="A32" s="11"/>
      <c r="B32" s="11"/>
      <c r="D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5">
      <c r="B33" t="s">
        <v>11</v>
      </c>
    </row>
    <row r="34" spans="2:5">
      <c r="D34" s="3" t="str">
        <f>Query2_USERN</f>
        <v>Максимовский Яков Александрович</v>
      </c>
      <c r="E34" s="3"/>
    </row>
    <row r="35" spans="2:5">
      <c r="B35" t="s">
        <v>12</v>
      </c>
      <c r="D35" s="3" t="str">
        <f>Query2_USERT</f>
        <v>(347)221-57-25</v>
      </c>
      <c r="E35" s="3"/>
    </row>
    <row r="36" spans="2:5">
      <c r="D36" s="3" t="str">
        <f>Query2_USERE</f>
        <v/>
      </c>
      <c r="E36" s="3"/>
    </row>
  </sheetData>
  <mergeCells count="32">
    <mergeCell ref="B28:D28"/>
    <mergeCell ref="B29:D29"/>
    <mergeCell ref="N4:N5"/>
    <mergeCell ref="M4:M5"/>
    <mergeCell ref="B23:D23"/>
    <mergeCell ref="E23:P23"/>
    <mergeCell ref="B25:D25"/>
    <mergeCell ref="E25:P25"/>
    <mergeCell ref="B21:D21"/>
    <mergeCell ref="B20:P20"/>
    <mergeCell ref="B27:D27"/>
    <mergeCell ref="B22:D22"/>
    <mergeCell ref="B26:D26"/>
    <mergeCell ref="E27:P27"/>
    <mergeCell ref="E28:P28"/>
    <mergeCell ref="E29:P29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E21:P21"/>
    <mergeCell ref="E22:P22"/>
    <mergeCell ref="E24:P24"/>
    <mergeCell ref="E26:P26"/>
    <mergeCell ref="B19:P19"/>
    <mergeCell ref="B24:D24"/>
  </mergeCells>
  <pageMargins left="0.78740157480314965" right="0.39370078740157483" top="0.78740157480314965" bottom="0.39370078740157483" header="0.31496062992125984" footer="0.31496062992125984"/>
  <pageSetup paperSize="9" scale="59" fitToHeight="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1" t="s">
        <v>33</v>
      </c>
      <c r="B5" t="e">
        <f>XLR_ERRNAME</f>
        <v>#NAME?</v>
      </c>
    </row>
    <row r="6" spans="1:19">
      <c r="A6" t="s">
        <v>34</v>
      </c>
      <c r="B6">
        <v>8004</v>
      </c>
      <c r="C6" s="32" t="s">
        <v>35</v>
      </c>
      <c r="D6">
        <v>5553</v>
      </c>
      <c r="E6" s="32" t="s">
        <v>36</v>
      </c>
      <c r="F6" s="32" t="s">
        <v>37</v>
      </c>
      <c r="G6" s="32" t="s">
        <v>38</v>
      </c>
      <c r="H6" s="32" t="s">
        <v>39</v>
      </c>
      <c r="I6" s="32" t="s">
        <v>40</v>
      </c>
      <c r="J6" s="32" t="s">
        <v>36</v>
      </c>
      <c r="K6" s="32" t="s">
        <v>41</v>
      </c>
      <c r="L6" s="32" t="s">
        <v>42</v>
      </c>
      <c r="M6" s="32" t="s">
        <v>43</v>
      </c>
      <c r="N6" s="32" t="s">
        <v>39</v>
      </c>
      <c r="O6">
        <v>1655</v>
      </c>
      <c r="P6" s="32" t="s">
        <v>44</v>
      </c>
      <c r="Q6">
        <v>0</v>
      </c>
      <c r="R6" s="32" t="s">
        <v>39</v>
      </c>
      <c r="S6" s="3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e.farrahova</cp:lastModifiedBy>
  <cp:lastPrinted>2015-02-12T09:54:51Z</cp:lastPrinted>
  <dcterms:created xsi:type="dcterms:W3CDTF">2013-12-19T08:11:42Z</dcterms:created>
  <dcterms:modified xsi:type="dcterms:W3CDTF">2015-02-27T08:51:53Z</dcterms:modified>
</cp:coreProperties>
</file>